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1"/>
  </bookViews>
  <sheets>
    <sheet name="Consol BS" sheetId="1" r:id="rId1"/>
    <sheet name="Consol Income-stat" sheetId="2" r:id="rId2"/>
    <sheet name="Sheet1" sheetId="3" r:id="rId3"/>
  </sheets>
  <externalReferences>
    <externalReference r:id="rId6"/>
  </externalReferences>
  <definedNames>
    <definedName name="_xlnm.Print_Area" localSheetId="0">'Consol BS'!$A$2:$K$65</definedName>
    <definedName name="_xlnm.Print_Area" localSheetId="1">'Consol Income-stat'!$A$3:$K$62</definedName>
  </definedNames>
  <calcPr fullCalcOnLoad="1"/>
</workbook>
</file>

<file path=xl/sharedStrings.xml><?xml version="1.0" encoding="utf-8"?>
<sst xmlns="http://schemas.openxmlformats.org/spreadsheetml/2006/main" count="162" uniqueCount="104">
  <si>
    <t>CONSOLIDATED BALANCE SHEET</t>
  </si>
  <si>
    <t>AS AT</t>
  </si>
  <si>
    <t>CURRENT</t>
  </si>
  <si>
    <t>QUARTER</t>
  </si>
  <si>
    <t>30/9/2001</t>
  </si>
  <si>
    <t>RM'000</t>
  </si>
  <si>
    <t xml:space="preserve">END OF </t>
  </si>
  <si>
    <t>PRECEDING</t>
  </si>
  <si>
    <t xml:space="preserve">FINANCIAL </t>
  </si>
  <si>
    <t>YEAR END</t>
  </si>
  <si>
    <t>31/3/2001</t>
  </si>
  <si>
    <t>Assets Employed</t>
  </si>
  <si>
    <t>Property,Plant and Equipment</t>
  </si>
  <si>
    <t>Current Assets</t>
  </si>
  <si>
    <t xml:space="preserve">   Inventories</t>
  </si>
  <si>
    <t>Current Liabilities</t>
  </si>
  <si>
    <t xml:space="preserve">   Others</t>
  </si>
  <si>
    <t>Net Current Assets</t>
  </si>
  <si>
    <t>Financed by</t>
  </si>
  <si>
    <t>Share Capital</t>
  </si>
  <si>
    <t>Shareholders' Equity</t>
  </si>
  <si>
    <t>Long Term and Deferred Liabilities</t>
  </si>
  <si>
    <t xml:space="preserve">   Deferred taxation</t>
  </si>
  <si>
    <t>Reserve</t>
  </si>
  <si>
    <t xml:space="preserve">   Retained Profits</t>
  </si>
  <si>
    <t xml:space="preserve">   Other</t>
  </si>
  <si>
    <t>CONSOLIDATED INCOME STATEMENT</t>
  </si>
  <si>
    <t>1</t>
  </si>
  <si>
    <t>(a)</t>
  </si>
  <si>
    <t>Revenue</t>
  </si>
  <si>
    <t>(b)</t>
  </si>
  <si>
    <t>(c)</t>
  </si>
  <si>
    <t>Other income</t>
  </si>
  <si>
    <t>2</t>
  </si>
  <si>
    <t>Profit/(loss) before finance cost,</t>
  </si>
  <si>
    <t>depreciation and amortization,exceptional items,</t>
  </si>
  <si>
    <t>income tax,and extraordinary items</t>
  </si>
  <si>
    <t>Finance cost</t>
  </si>
  <si>
    <t>(d)</t>
  </si>
  <si>
    <t>Exceptional items</t>
  </si>
  <si>
    <t>(e)</t>
  </si>
  <si>
    <t>(f)</t>
  </si>
  <si>
    <t>(g)</t>
  </si>
  <si>
    <t>(h)</t>
  </si>
  <si>
    <t>Income tax</t>
  </si>
  <si>
    <t>( i )</t>
  </si>
  <si>
    <t>before deducting minority interests</t>
  </si>
  <si>
    <t>(j)</t>
  </si>
  <si>
    <t>Net profit/(loss) attributable</t>
  </si>
  <si>
    <t>to members of the company</t>
  </si>
  <si>
    <t>3</t>
  </si>
  <si>
    <t>deducting any provision for preference</t>
  </si>
  <si>
    <t>dividends, if any</t>
  </si>
  <si>
    <t>(ii) Fully diluted</t>
  </si>
  <si>
    <t>Investment income</t>
  </si>
  <si>
    <t>INDIVIDUAL QUARTER</t>
  </si>
  <si>
    <t>CUMULATIVE QUARTER</t>
  </si>
  <si>
    <t xml:space="preserve">CURRENT </t>
  </si>
  <si>
    <t>YEAR</t>
  </si>
  <si>
    <t>YEAR COR-</t>
  </si>
  <si>
    <t>RESPONDING</t>
  </si>
  <si>
    <t>TO DATE</t>
  </si>
  <si>
    <t>PERIOD</t>
  </si>
  <si>
    <t>(PROFORMA)</t>
  </si>
  <si>
    <t>N/A</t>
  </si>
  <si>
    <t>Net tangible assets per share  (RM)</t>
  </si>
  <si>
    <t>Profit/(loss) before income tax and extraordinary</t>
  </si>
  <si>
    <t>items</t>
  </si>
  <si>
    <t>Share in the results of an associated company</t>
  </si>
  <si>
    <t>Share in the results of a joint venture company</t>
  </si>
  <si>
    <t xml:space="preserve">Profit/(loss) before income tax and extraordinary </t>
  </si>
  <si>
    <t>Profit/(loss) after income tax</t>
  </si>
  <si>
    <t>(k)</t>
  </si>
  <si>
    <t>Earning per share based on 2(k) above after</t>
  </si>
  <si>
    <t>Associated Company</t>
  </si>
  <si>
    <t>Joint Venture Company</t>
  </si>
  <si>
    <t xml:space="preserve">   Other debtors,deposits and prepayments</t>
  </si>
  <si>
    <t xml:space="preserve">   Fixed deposit with licensed banks</t>
  </si>
  <si>
    <t xml:space="preserve">   Taxation</t>
  </si>
  <si>
    <t xml:space="preserve">   Borrowings</t>
  </si>
  <si>
    <t xml:space="preserve">   Other creditors and accruals</t>
  </si>
  <si>
    <t xml:space="preserve">   Trade creditors</t>
  </si>
  <si>
    <t xml:space="preserve">   Cash and bank balances</t>
  </si>
  <si>
    <t xml:space="preserve">   Trade debtors</t>
  </si>
  <si>
    <t xml:space="preserve">   Borrowings </t>
  </si>
  <si>
    <t>PREVIOUS</t>
  </si>
  <si>
    <t>Share premium</t>
  </si>
  <si>
    <t xml:space="preserve">   Tax recoverable</t>
  </si>
  <si>
    <t>The Directors are pleased to announce the unaudited results of the Group for the financial period ended 31st March 2002</t>
  </si>
  <si>
    <t>31/3/2002</t>
  </si>
  <si>
    <t>QUARTERLY REPORT ON CONSOLIDATED RESULTS AS AT 31ST MARCH 2002</t>
  </si>
  <si>
    <t>Individual Quarter</t>
  </si>
  <si>
    <t>Cumulative quarter</t>
  </si>
  <si>
    <t>Calculate on basic(based on the weight average number of ordinary shares - 31/3/02</t>
  </si>
  <si>
    <t>- (66,000,000*12/12)</t>
  </si>
  <si>
    <t>-(12,000,000*4/12)</t>
  </si>
  <si>
    <t>Depreciaition and amortization</t>
  </si>
  <si>
    <t>THE FIGURES HAVE  NOT BEEN AUDITED</t>
  </si>
  <si>
    <t>UNAUDITED RESULTS FOR THE FINANCIAL PERIOD ENDED 31ST MARCH 2002</t>
  </si>
  <si>
    <t xml:space="preserve">(i) Basic(based on the number of ordinary shares in issue and </t>
  </si>
  <si>
    <t xml:space="preserve">     weighted average number of ordinary shares of 78,000,000 </t>
  </si>
  <si>
    <t xml:space="preserve">     and 70,000,000 respectively)(sen)</t>
  </si>
  <si>
    <t>ACOUSTECH BERHAD  (496665-W)</t>
  </si>
  <si>
    <t>ACOUSTECH BERHAD (496665-W)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</si>
</sst>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Alignment="1" quotePrefix="1">
      <alignment horizontal="center"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43" fontId="1" fillId="0" borderId="0" xfId="15" applyFont="1" applyAlignment="1">
      <alignment horizontal="center"/>
    </xf>
    <xf numFmtId="43" fontId="1" fillId="0" borderId="0" xfId="15" applyFont="1" applyAlignment="1" quotePrefix="1">
      <alignment horizontal="center"/>
    </xf>
    <xf numFmtId="165" fontId="1" fillId="0" borderId="6" xfId="15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1" fillId="0" borderId="6" xfId="15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4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3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43" fontId="3" fillId="0" borderId="0" xfId="15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4" xfId="15" applyFont="1" applyBorder="1" applyAlignment="1">
      <alignment/>
    </xf>
    <xf numFmtId="0" fontId="4" fillId="0" borderId="0" xfId="0" applyFont="1" applyAlignment="1">
      <alignment/>
    </xf>
    <xf numFmtId="43" fontId="1" fillId="0" borderId="5" xfId="15" applyFont="1" applyBorder="1" applyAlignment="1">
      <alignment/>
    </xf>
    <xf numFmtId="165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ed%20Account-Acoustech\Consol%20Acct%20-FORMAT-3rd%20Quar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"/>
      <sheetName val="Consol Income-stat"/>
    </sheetNames>
    <sheetDataSet>
      <sheetData sheetId="1">
        <row r="17">
          <cell r="I17">
            <v>130580.518</v>
          </cell>
        </row>
        <row r="21">
          <cell r="I21">
            <v>997.91182</v>
          </cell>
        </row>
        <row r="25">
          <cell r="I25">
            <v>14583.862330000018</v>
          </cell>
        </row>
        <row r="27">
          <cell r="I27">
            <v>1058.5898200000001</v>
          </cell>
        </row>
        <row r="29">
          <cell r="I29">
            <v>1849.2266199999997</v>
          </cell>
        </row>
        <row r="34">
          <cell r="I34">
            <v>11676.04589000002</v>
          </cell>
        </row>
        <row r="36">
          <cell r="I36">
            <v>194</v>
          </cell>
        </row>
        <row r="38">
          <cell r="I38">
            <v>329</v>
          </cell>
        </row>
        <row r="41">
          <cell r="I41">
            <v>12199.04589000002</v>
          </cell>
        </row>
        <row r="43">
          <cell r="I43">
            <v>-2529</v>
          </cell>
        </row>
        <row r="46">
          <cell r="I46">
            <v>9670.04589000002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J62"/>
  <sheetViews>
    <sheetView workbookViewId="0" topLeftCell="A1">
      <selection activeCell="C3" sqref="C3"/>
    </sheetView>
  </sheetViews>
  <sheetFormatPr defaultColWidth="9.140625" defaultRowHeight="12.75"/>
  <cols>
    <col min="1" max="2" width="9.140625" style="1" customWidth="1"/>
    <col min="3" max="3" width="5.140625" style="1" customWidth="1"/>
    <col min="4" max="4" width="44.28125" style="1" customWidth="1"/>
    <col min="5" max="5" width="0.42578125" style="1" customWidth="1"/>
    <col min="6" max="6" width="18.57421875" style="6" customWidth="1"/>
    <col min="7" max="7" width="1.1484375" style="6" customWidth="1"/>
    <col min="8" max="8" width="18.57421875" style="6" hidden="1" customWidth="1"/>
    <col min="9" max="9" width="1.1484375" style="1" hidden="1" customWidth="1"/>
    <col min="10" max="10" width="18.28125" style="6" hidden="1" customWidth="1"/>
    <col min="11" max="16384" width="9.140625" style="1" customWidth="1"/>
  </cols>
  <sheetData>
    <row r="3" ht="12.75">
      <c r="C3" s="2" t="s">
        <v>102</v>
      </c>
    </row>
    <row r="4" ht="12.75">
      <c r="C4" s="2" t="s">
        <v>90</v>
      </c>
    </row>
    <row r="5" ht="12.75">
      <c r="C5" s="2" t="s">
        <v>97</v>
      </c>
    </row>
    <row r="7" ht="12.75">
      <c r="C7" s="2" t="s">
        <v>0</v>
      </c>
    </row>
    <row r="9" spans="6:10" ht="12.75">
      <c r="F9" s="7" t="s">
        <v>1</v>
      </c>
      <c r="G9" s="7"/>
      <c r="H9" s="7" t="s">
        <v>1</v>
      </c>
      <c r="I9" s="4"/>
      <c r="J9" s="7" t="s">
        <v>1</v>
      </c>
    </row>
    <row r="10" spans="6:10" ht="12.75">
      <c r="F10" s="7" t="s">
        <v>6</v>
      </c>
      <c r="G10" s="7"/>
      <c r="H10" s="7" t="s">
        <v>6</v>
      </c>
      <c r="I10" s="4"/>
      <c r="J10" s="7" t="s">
        <v>7</v>
      </c>
    </row>
    <row r="11" spans="6:10" ht="12.75">
      <c r="F11" s="7" t="s">
        <v>2</v>
      </c>
      <c r="G11" s="7"/>
      <c r="H11" s="7" t="s">
        <v>85</v>
      </c>
      <c r="I11" s="4"/>
      <c r="J11" s="7" t="s">
        <v>8</v>
      </c>
    </row>
    <row r="12" spans="6:10" ht="12.75">
      <c r="F12" s="7" t="s">
        <v>3</v>
      </c>
      <c r="G12" s="7"/>
      <c r="H12" s="7" t="s">
        <v>3</v>
      </c>
      <c r="I12" s="4"/>
      <c r="J12" s="7" t="s">
        <v>9</v>
      </c>
    </row>
    <row r="13" spans="6:10" ht="12.75">
      <c r="F13" s="8" t="s">
        <v>89</v>
      </c>
      <c r="G13" s="8"/>
      <c r="H13" s="8" t="s">
        <v>4</v>
      </c>
      <c r="I13" s="4"/>
      <c r="J13" s="8" t="s">
        <v>10</v>
      </c>
    </row>
    <row r="14" spans="6:10" ht="12.75">
      <c r="F14" s="7" t="s">
        <v>5</v>
      </c>
      <c r="G14" s="7"/>
      <c r="H14" s="7" t="s">
        <v>5</v>
      </c>
      <c r="I14" s="4"/>
      <c r="J14" s="7" t="s">
        <v>5</v>
      </c>
    </row>
    <row r="15" ht="12.75">
      <c r="J15" s="7" t="s">
        <v>63</v>
      </c>
    </row>
    <row r="16" ht="12.75">
      <c r="D16" s="2" t="s">
        <v>11</v>
      </c>
    </row>
    <row r="17" ht="3.75" customHeight="1"/>
    <row r="18" spans="4:10" ht="12.75">
      <c r="D18" s="1" t="s">
        <v>12</v>
      </c>
      <c r="F18" s="6">
        <v>37231</v>
      </c>
      <c r="H18" s="6">
        <v>38005</v>
      </c>
      <c r="J18" s="6">
        <v>32061</v>
      </c>
    </row>
    <row r="19" ht="6" customHeight="1"/>
    <row r="20" spans="4:10" ht="12.75">
      <c r="D20" s="1" t="s">
        <v>74</v>
      </c>
      <c r="F20" s="6">
        <v>3524</v>
      </c>
      <c r="H20" s="6">
        <v>3285</v>
      </c>
      <c r="J20" s="6">
        <v>3408</v>
      </c>
    </row>
    <row r="21" ht="5.25" customHeight="1"/>
    <row r="22" spans="4:10" ht="12.75">
      <c r="D22" s="1" t="s">
        <v>75</v>
      </c>
      <c r="F22" s="6">
        <v>2141</v>
      </c>
      <c r="H22" s="6">
        <v>2414</v>
      </c>
      <c r="J22" s="6">
        <v>646</v>
      </c>
    </row>
    <row r="24" ht="12.75">
      <c r="D24" s="1" t="s">
        <v>13</v>
      </c>
    </row>
    <row r="25" spans="4:10" ht="12.75">
      <c r="D25" s="1" t="s">
        <v>14</v>
      </c>
      <c r="F25" s="9">
        <f>12045-198</f>
        <v>11847</v>
      </c>
      <c r="G25" s="14"/>
      <c r="H25" s="9">
        <f>15707-223</f>
        <v>15484</v>
      </c>
      <c r="J25" s="9">
        <v>15899</v>
      </c>
    </row>
    <row r="26" spans="4:10" ht="12.75">
      <c r="D26" s="1" t="s">
        <v>83</v>
      </c>
      <c r="F26" s="10">
        <v>82505</v>
      </c>
      <c r="G26" s="14"/>
      <c r="H26" s="10">
        <v>87649</v>
      </c>
      <c r="J26" s="10">
        <v>69388</v>
      </c>
    </row>
    <row r="27" spans="4:10" ht="12.75">
      <c r="D27" s="1" t="s">
        <v>76</v>
      </c>
      <c r="F27" s="10">
        <v>4911</v>
      </c>
      <c r="G27" s="14"/>
      <c r="H27" s="10">
        <v>5870</v>
      </c>
      <c r="J27" s="10">
        <v>4824</v>
      </c>
    </row>
    <row r="28" spans="4:10" ht="12.75">
      <c r="D28" s="1" t="s">
        <v>87</v>
      </c>
      <c r="F28" s="10">
        <v>883</v>
      </c>
      <c r="G28" s="14"/>
      <c r="H28" s="10"/>
      <c r="J28" s="10">
        <v>0</v>
      </c>
    </row>
    <row r="29" spans="4:10" ht="12.75">
      <c r="D29" s="1" t="s">
        <v>77</v>
      </c>
      <c r="F29" s="10">
        <v>11467</v>
      </c>
      <c r="G29" s="14"/>
      <c r="H29" s="10">
        <v>6260</v>
      </c>
      <c r="J29" s="10">
        <v>8295</v>
      </c>
    </row>
    <row r="30" spans="4:10" ht="12.75">
      <c r="D30" s="1" t="s">
        <v>82</v>
      </c>
      <c r="F30" s="11">
        <v>8889</v>
      </c>
      <c r="G30" s="14"/>
      <c r="H30" s="11">
        <f>8485</f>
        <v>8485</v>
      </c>
      <c r="J30" s="11">
        <f>12625</f>
        <v>12625</v>
      </c>
    </row>
    <row r="31" spans="6:10" ht="12.75">
      <c r="F31" s="11">
        <f>SUM(F25:F30)</f>
        <v>120502</v>
      </c>
      <c r="G31" s="14"/>
      <c r="H31" s="11">
        <f>SUM(H25:H30)</f>
        <v>123748</v>
      </c>
      <c r="J31" s="11">
        <f>SUM(J25:J30)</f>
        <v>111031</v>
      </c>
    </row>
    <row r="34" spans="4:10" ht="12.75">
      <c r="D34" s="1" t="s">
        <v>15</v>
      </c>
      <c r="G34" s="14"/>
      <c r="H34" s="12"/>
      <c r="J34" s="12"/>
    </row>
    <row r="35" spans="4:10" ht="12.75">
      <c r="D35" s="1" t="s">
        <v>81</v>
      </c>
      <c r="F35" s="9">
        <v>18511</v>
      </c>
      <c r="G35" s="14"/>
      <c r="H35" s="10">
        <v>35194</v>
      </c>
      <c r="J35" s="10">
        <v>27341</v>
      </c>
    </row>
    <row r="36" spans="4:10" ht="12.75">
      <c r="D36" s="1" t="s">
        <v>80</v>
      </c>
      <c r="F36" s="10">
        <f>1064+291</f>
        <v>1355</v>
      </c>
      <c r="G36" s="14"/>
      <c r="H36" s="10">
        <v>2262</v>
      </c>
      <c r="J36" s="10">
        <v>5540</v>
      </c>
    </row>
    <row r="37" spans="4:10" ht="12.75">
      <c r="D37" s="1" t="s">
        <v>79</v>
      </c>
      <c r="F37" s="10">
        <v>20690</v>
      </c>
      <c r="G37" s="14"/>
      <c r="H37" s="10">
        <v>28521</v>
      </c>
      <c r="J37" s="10">
        <v>16506</v>
      </c>
    </row>
    <row r="38" spans="4:10" ht="12.75">
      <c r="D38" s="1" t="s">
        <v>78</v>
      </c>
      <c r="F38" s="11">
        <v>0</v>
      </c>
      <c r="G38" s="14"/>
      <c r="H38" s="11">
        <v>324</v>
      </c>
      <c r="J38" s="11">
        <v>1342</v>
      </c>
    </row>
    <row r="39" spans="4:10" ht="12.75" hidden="1">
      <c r="D39" s="1" t="s">
        <v>16</v>
      </c>
      <c r="F39" s="10"/>
      <c r="G39" s="14"/>
      <c r="H39" s="11">
        <v>0</v>
      </c>
      <c r="J39" s="11"/>
    </row>
    <row r="40" spans="6:10" ht="12.75">
      <c r="F40" s="11">
        <f>SUM(F35:F39)</f>
        <v>40556</v>
      </c>
      <c r="G40" s="14"/>
      <c r="H40" s="11">
        <f>SUM(H35:H39)</f>
        <v>66301</v>
      </c>
      <c r="J40" s="11">
        <f>SUM(J35:J39)</f>
        <v>50729</v>
      </c>
    </row>
    <row r="41" ht="3.75" customHeight="1"/>
    <row r="42" spans="4:10" ht="15" customHeight="1">
      <c r="D42" s="1" t="s">
        <v>17</v>
      </c>
      <c r="F42" s="12">
        <f>+F31-F40</f>
        <v>79946</v>
      </c>
      <c r="G42" s="14"/>
      <c r="H42" s="12">
        <f>+H31-H40</f>
        <v>57447</v>
      </c>
      <c r="J42" s="12">
        <f>+J31-J40</f>
        <v>60302</v>
      </c>
    </row>
    <row r="43" spans="6:10" ht="15" customHeight="1" thickBot="1">
      <c r="F43" s="13">
        <f>+F42+F22+F20+F18</f>
        <v>122842</v>
      </c>
      <c r="G43" s="14"/>
      <c r="H43" s="13">
        <f>+H42+H18+H20+H22</f>
        <v>101151</v>
      </c>
      <c r="J43" s="13">
        <f>+J42+J18+J20+J22</f>
        <v>96417</v>
      </c>
    </row>
    <row r="44" ht="13.5" thickTop="1"/>
    <row r="45" ht="0.75" customHeight="1" hidden="1"/>
    <row r="46" ht="12.75">
      <c r="D46" s="2" t="s">
        <v>18</v>
      </c>
    </row>
    <row r="47" spans="4:10" ht="12.75">
      <c r="D47" s="1" t="s">
        <v>19</v>
      </c>
      <c r="F47" s="6">
        <v>78000</v>
      </c>
      <c r="G47" s="14"/>
      <c r="H47" s="14">
        <v>66000</v>
      </c>
      <c r="J47" s="14">
        <v>66000</v>
      </c>
    </row>
    <row r="48" spans="7:10" ht="7.5" customHeight="1">
      <c r="G48" s="14"/>
      <c r="H48" s="14"/>
      <c r="J48" s="14"/>
    </row>
    <row r="49" spans="4:10" ht="14.25" customHeight="1">
      <c r="D49" s="1" t="s">
        <v>86</v>
      </c>
      <c r="F49" s="6">
        <v>4701</v>
      </c>
      <c r="G49" s="14"/>
      <c r="H49" s="14">
        <v>0</v>
      </c>
      <c r="J49" s="14">
        <v>0</v>
      </c>
    </row>
    <row r="50" spans="7:10" ht="7.5" customHeight="1">
      <c r="G50" s="14"/>
      <c r="H50" s="14"/>
      <c r="J50" s="14"/>
    </row>
    <row r="51" spans="4:10" ht="12.75">
      <c r="D51" s="1" t="s">
        <v>23</v>
      </c>
      <c r="F51" s="9"/>
      <c r="G51" s="14"/>
      <c r="H51" s="9"/>
      <c r="J51" s="9"/>
    </row>
    <row r="52" spans="4:10" ht="12.75">
      <c r="D52" s="1" t="s">
        <v>24</v>
      </c>
      <c r="F52" s="10">
        <v>34424</v>
      </c>
      <c r="G52" s="14"/>
      <c r="H52" s="10">
        <v>28853</v>
      </c>
      <c r="J52" s="10">
        <v>23673</v>
      </c>
    </row>
    <row r="53" spans="4:10" ht="12.75">
      <c r="D53" s="1" t="s">
        <v>25</v>
      </c>
      <c r="F53" s="11">
        <v>0</v>
      </c>
      <c r="G53" s="14"/>
      <c r="H53" s="11">
        <v>0</v>
      </c>
      <c r="J53" s="11">
        <v>0</v>
      </c>
    </row>
    <row r="54" spans="6:10" ht="12.75">
      <c r="F54" s="12">
        <f>+F52+F53</f>
        <v>34424</v>
      </c>
      <c r="G54" s="14"/>
      <c r="H54" s="12">
        <f>+H52+H53</f>
        <v>28853</v>
      </c>
      <c r="J54" s="12">
        <f>+J52</f>
        <v>23673</v>
      </c>
    </row>
    <row r="55" spans="4:10" ht="15" customHeight="1">
      <c r="D55" s="1" t="s">
        <v>20</v>
      </c>
      <c r="F55" s="31">
        <f>+F54+F49+F47</f>
        <v>117125</v>
      </c>
      <c r="G55" s="14"/>
      <c r="H55" s="12">
        <f>+H54+H47</f>
        <v>94853</v>
      </c>
      <c r="J55" s="12">
        <f>+J54+J47</f>
        <v>89673</v>
      </c>
    </row>
    <row r="56" ht="9" customHeight="1"/>
    <row r="57" ht="12.75">
      <c r="D57" s="1" t="s">
        <v>21</v>
      </c>
    </row>
    <row r="58" spans="4:10" ht="12.75">
      <c r="D58" s="1" t="s">
        <v>84</v>
      </c>
      <c r="F58" s="6">
        <v>4343</v>
      </c>
      <c r="H58" s="6">
        <v>4856</v>
      </c>
      <c r="J58" s="6">
        <v>5302</v>
      </c>
    </row>
    <row r="59" spans="4:10" ht="12.75">
      <c r="D59" s="1" t="s">
        <v>22</v>
      </c>
      <c r="F59" s="6">
        <v>1374</v>
      </c>
      <c r="H59" s="6">
        <v>1442</v>
      </c>
      <c r="J59" s="6">
        <v>1442</v>
      </c>
    </row>
    <row r="60" spans="6:10" ht="13.5" thickBot="1">
      <c r="F60" s="13">
        <f>+F55+F58+F59</f>
        <v>122842</v>
      </c>
      <c r="G60" s="14"/>
      <c r="H60" s="13">
        <f>+H55+H58+H59</f>
        <v>101151</v>
      </c>
      <c r="J60" s="13">
        <f>+J55+J58+J59</f>
        <v>96417</v>
      </c>
    </row>
    <row r="61" ht="13.5" thickTop="1"/>
    <row r="62" spans="4:10" ht="12.75">
      <c r="D62" s="1" t="s">
        <v>65</v>
      </c>
      <c r="F62" s="5">
        <f>+F55/F47</f>
        <v>1.501602564102564</v>
      </c>
      <c r="G62" s="5"/>
      <c r="H62" s="5">
        <f>+H55/H47</f>
        <v>1.4371666666666667</v>
      </c>
      <c r="J62" s="5">
        <f>+J55/J47</f>
        <v>1.358681818181818</v>
      </c>
    </row>
  </sheetData>
  <printOptions/>
  <pageMargins left="0.5" right="0.5" top="1.03" bottom="0.74" header="0.25" footer="0.25"/>
  <pageSetup fitToHeight="1" fitToWidth="1" horizontalDpi="180" verticalDpi="18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7"/>
  <sheetViews>
    <sheetView tabSelected="1" workbookViewId="0" topLeftCell="A1">
      <selection activeCell="C5" sqref="C5"/>
    </sheetView>
  </sheetViews>
  <sheetFormatPr defaultColWidth="9.140625" defaultRowHeight="12.75"/>
  <cols>
    <col min="1" max="1" width="2.140625" style="1" customWidth="1"/>
    <col min="2" max="2" width="3.00390625" style="1" customWidth="1"/>
    <col min="3" max="3" width="49.00390625" style="1" customWidth="1"/>
    <col min="4" max="4" width="0.5625" style="1" customWidth="1"/>
    <col min="5" max="5" width="13.421875" style="6" customWidth="1"/>
    <col min="6" max="6" width="1.8515625" style="1" customWidth="1"/>
    <col min="7" max="7" width="13.421875" style="1" customWidth="1"/>
    <col min="8" max="8" width="2.00390625" style="1" customWidth="1"/>
    <col min="9" max="9" width="13.57421875" style="1" customWidth="1"/>
    <col min="10" max="10" width="1.8515625" style="1" customWidth="1"/>
    <col min="11" max="11" width="13.421875" style="5" customWidth="1"/>
    <col min="12" max="12" width="4.8515625" style="1" customWidth="1"/>
    <col min="13" max="16384" width="9.140625" style="1" customWidth="1"/>
  </cols>
  <sheetData>
    <row r="3" ht="12.75">
      <c r="A3" s="2" t="s">
        <v>103</v>
      </c>
    </row>
    <row r="4" ht="12.75">
      <c r="A4" s="2" t="s">
        <v>98</v>
      </c>
    </row>
    <row r="6" ht="12.75">
      <c r="A6" s="1" t="s">
        <v>88</v>
      </c>
    </row>
    <row r="8" ht="12.75">
      <c r="A8" s="2" t="s">
        <v>26</v>
      </c>
    </row>
    <row r="9" spans="5:9" ht="12.75">
      <c r="E9" s="18"/>
      <c r="I9" s="19"/>
    </row>
    <row r="10" spans="5:11" ht="12.75">
      <c r="E10" s="37" t="s">
        <v>55</v>
      </c>
      <c r="F10" s="37"/>
      <c r="G10" s="37"/>
      <c r="I10" s="38" t="s">
        <v>56</v>
      </c>
      <c r="J10" s="38"/>
      <c r="K10" s="38"/>
    </row>
    <row r="11" spans="5:11" ht="12.75">
      <c r="E11" s="16" t="s">
        <v>57</v>
      </c>
      <c r="F11" s="17"/>
      <c r="G11" s="17" t="s">
        <v>7</v>
      </c>
      <c r="H11" s="17"/>
      <c r="I11" s="17" t="s">
        <v>2</v>
      </c>
      <c r="J11" s="17"/>
      <c r="K11" s="20" t="s">
        <v>7</v>
      </c>
    </row>
    <row r="12" spans="5:11" ht="12.75">
      <c r="E12" s="16" t="s">
        <v>58</v>
      </c>
      <c r="F12" s="17"/>
      <c r="G12" s="17" t="s">
        <v>59</v>
      </c>
      <c r="H12" s="17"/>
      <c r="I12" s="17" t="s">
        <v>58</v>
      </c>
      <c r="J12" s="17"/>
      <c r="K12" s="20" t="s">
        <v>59</v>
      </c>
    </row>
    <row r="13" spans="5:11" ht="12.75">
      <c r="E13" s="16" t="s">
        <v>3</v>
      </c>
      <c r="F13" s="17"/>
      <c r="G13" s="17" t="s">
        <v>60</v>
      </c>
      <c r="H13" s="17"/>
      <c r="I13" s="17" t="s">
        <v>61</v>
      </c>
      <c r="J13" s="17"/>
      <c r="K13" s="20" t="s">
        <v>60</v>
      </c>
    </row>
    <row r="14" spans="5:11" ht="12.75">
      <c r="E14" s="16"/>
      <c r="F14" s="17"/>
      <c r="G14" s="17" t="s">
        <v>3</v>
      </c>
      <c r="H14" s="17"/>
      <c r="I14" s="17"/>
      <c r="J14" s="17"/>
      <c r="K14" s="20" t="s">
        <v>62</v>
      </c>
    </row>
    <row r="15" spans="5:11" ht="12.75">
      <c r="E15" s="18" t="s">
        <v>89</v>
      </c>
      <c r="F15" s="17"/>
      <c r="G15" s="19" t="s">
        <v>10</v>
      </c>
      <c r="H15" s="17"/>
      <c r="I15" s="18" t="str">
        <f>+E15</f>
        <v>31/3/2002</v>
      </c>
      <c r="J15" s="17"/>
      <c r="K15" s="21" t="str">
        <f>+G15</f>
        <v>31/3/2001</v>
      </c>
    </row>
    <row r="16" spans="5:11" ht="12.75">
      <c r="E16" s="16" t="s">
        <v>5</v>
      </c>
      <c r="F16" s="17"/>
      <c r="G16" s="17" t="s">
        <v>5</v>
      </c>
      <c r="H16" s="17"/>
      <c r="I16" s="16" t="s">
        <v>5</v>
      </c>
      <c r="J16" s="17"/>
      <c r="K16" s="20" t="s">
        <v>5</v>
      </c>
    </row>
    <row r="17" spans="5:11" ht="12.75">
      <c r="E17" s="16"/>
      <c r="F17" s="17"/>
      <c r="G17" s="17"/>
      <c r="H17" s="17"/>
      <c r="I17" s="17"/>
      <c r="J17" s="17"/>
      <c r="K17" s="20"/>
    </row>
    <row r="18" spans="1:11" ht="13.5" thickBot="1">
      <c r="A18" s="3" t="s">
        <v>27</v>
      </c>
      <c r="B18" s="1" t="s">
        <v>28</v>
      </c>
      <c r="C18" s="1" t="s">
        <v>29</v>
      </c>
      <c r="E18" s="22">
        <f>+I18-'[1]Consol Income-stat'!$I$17</f>
        <v>29557.482000000004</v>
      </c>
      <c r="F18" s="17"/>
      <c r="G18" s="23" t="s">
        <v>64</v>
      </c>
      <c r="H18" s="17"/>
      <c r="I18" s="15">
        <v>160138</v>
      </c>
      <c r="J18" s="17"/>
      <c r="K18" s="24" t="s">
        <v>64</v>
      </c>
    </row>
    <row r="19" spans="5:9" ht="13.5" thickTop="1">
      <c r="E19" s="14"/>
      <c r="I19" s="6"/>
    </row>
    <row r="20" spans="2:11" ht="13.5" thickBot="1">
      <c r="B20" s="1" t="s">
        <v>30</v>
      </c>
      <c r="C20" s="1" t="s">
        <v>54</v>
      </c>
      <c r="E20" s="15">
        <v>0</v>
      </c>
      <c r="G20" s="23" t="s">
        <v>64</v>
      </c>
      <c r="I20" s="15">
        <v>0</v>
      </c>
      <c r="K20" s="23" t="s">
        <v>64</v>
      </c>
    </row>
    <row r="21" spans="5:9" ht="13.5" thickTop="1">
      <c r="E21" s="14"/>
      <c r="I21" s="6"/>
    </row>
    <row r="22" spans="2:11" ht="13.5" thickBot="1">
      <c r="B22" s="3" t="s">
        <v>31</v>
      </c>
      <c r="C22" s="1" t="s">
        <v>32</v>
      </c>
      <c r="E22" s="15">
        <f>+I22-'[1]Consol Income-stat'!$I$21</f>
        <v>552.08818</v>
      </c>
      <c r="G22" s="23" t="s">
        <v>64</v>
      </c>
      <c r="I22" s="15">
        <v>1550</v>
      </c>
      <c r="K22" s="23" t="s">
        <v>64</v>
      </c>
    </row>
    <row r="23" spans="5:9" ht="13.5" thickTop="1">
      <c r="E23" s="14"/>
      <c r="I23" s="6"/>
    </row>
    <row r="24" spans="1:9" ht="12.75">
      <c r="A24" s="3" t="s">
        <v>33</v>
      </c>
      <c r="B24" s="1" t="s">
        <v>28</v>
      </c>
      <c r="C24" s="1" t="s">
        <v>34</v>
      </c>
      <c r="E24" s="14"/>
      <c r="I24" s="6"/>
    </row>
    <row r="25" spans="3:9" ht="12.75">
      <c r="C25" s="1" t="s">
        <v>35</v>
      </c>
      <c r="E25" s="14"/>
      <c r="I25" s="6"/>
    </row>
    <row r="26" spans="3:11" ht="12.75">
      <c r="C26" s="1" t="s">
        <v>36</v>
      </c>
      <c r="E26" s="12">
        <f>+I26-'[1]Consol Income-stat'!$I$25</f>
        <v>2523.137669999982</v>
      </c>
      <c r="G26" s="25" t="s">
        <v>64</v>
      </c>
      <c r="I26" s="12">
        <f>+I28+I30+I35</f>
        <v>17107</v>
      </c>
      <c r="K26" s="25" t="s">
        <v>64</v>
      </c>
    </row>
    <row r="27" spans="5:9" ht="12.75">
      <c r="E27" s="14"/>
      <c r="I27" s="6"/>
    </row>
    <row r="28" spans="2:11" ht="12.75">
      <c r="B28" s="1" t="s">
        <v>30</v>
      </c>
      <c r="C28" s="1" t="s">
        <v>37</v>
      </c>
      <c r="E28" s="12">
        <f>+I28-'[1]Consol Income-stat'!$I$27</f>
        <v>249.41017999999985</v>
      </c>
      <c r="G28" s="25" t="s">
        <v>64</v>
      </c>
      <c r="I28" s="12">
        <f>1277+31</f>
        <v>1308</v>
      </c>
      <c r="K28" s="25" t="s">
        <v>64</v>
      </c>
    </row>
    <row r="29" spans="5:9" ht="12.75">
      <c r="E29" s="14"/>
      <c r="I29" s="6"/>
    </row>
    <row r="30" spans="2:11" ht="12.75">
      <c r="B30" s="3" t="s">
        <v>31</v>
      </c>
      <c r="C30" s="1" t="s">
        <v>96</v>
      </c>
      <c r="E30" s="12">
        <f>+I30-'[1]Consol Income-stat'!$I$29</f>
        <v>669.7733800000003</v>
      </c>
      <c r="G30" s="25" t="s">
        <v>64</v>
      </c>
      <c r="I30" s="12">
        <v>2519</v>
      </c>
      <c r="K30" s="25" t="s">
        <v>64</v>
      </c>
    </row>
    <row r="31" spans="5:9" ht="12.75">
      <c r="E31" s="14"/>
      <c r="I31" s="6"/>
    </row>
    <row r="32" spans="2:11" ht="12.75">
      <c r="B32" s="1" t="s">
        <v>38</v>
      </c>
      <c r="C32" s="1" t="s">
        <v>39</v>
      </c>
      <c r="E32" s="12">
        <v>0</v>
      </c>
      <c r="G32" s="25" t="s">
        <v>64</v>
      </c>
      <c r="I32" s="12">
        <v>0</v>
      </c>
      <c r="K32" s="25" t="s">
        <v>64</v>
      </c>
    </row>
    <row r="33" spans="5:9" ht="12.75">
      <c r="E33" s="14"/>
      <c r="I33" s="6"/>
    </row>
    <row r="34" spans="2:9" ht="12.75">
      <c r="B34" s="1" t="s">
        <v>40</v>
      </c>
      <c r="C34" s="1" t="s">
        <v>66</v>
      </c>
      <c r="I34" s="6"/>
    </row>
    <row r="35" spans="3:11" ht="12.75">
      <c r="C35" s="1" t="s">
        <v>67</v>
      </c>
      <c r="E35" s="12">
        <f>+I35-'[1]Consol Income-stat'!$I$34</f>
        <v>1603.9541099999806</v>
      </c>
      <c r="G35" s="25" t="s">
        <v>64</v>
      </c>
      <c r="I35" s="12">
        <v>13280</v>
      </c>
      <c r="K35" s="25" t="s">
        <v>64</v>
      </c>
    </row>
    <row r="36" ht="12.75">
      <c r="I36" s="6"/>
    </row>
    <row r="37" spans="2:11" ht="12.75">
      <c r="B37" s="1" t="s">
        <v>41</v>
      </c>
      <c r="C37" s="1" t="s">
        <v>68</v>
      </c>
      <c r="E37" s="27">
        <f>+I37-'[1]Consol Income-stat'!$I$36</f>
        <v>-62</v>
      </c>
      <c r="G37" s="25" t="s">
        <v>64</v>
      </c>
      <c r="I37" s="12">
        <v>132</v>
      </c>
      <c r="K37" s="25" t="s">
        <v>64</v>
      </c>
    </row>
    <row r="38" spans="5:11" ht="12.75">
      <c r="E38" s="28"/>
      <c r="G38" s="29"/>
      <c r="I38" s="14"/>
      <c r="K38" s="29"/>
    </row>
    <row r="39" spans="2:11" ht="12.75">
      <c r="B39" s="1" t="s">
        <v>42</v>
      </c>
      <c r="C39" s="1" t="s">
        <v>69</v>
      </c>
      <c r="E39" s="27">
        <f>+I39-'[1]Consol Income-stat'!$I$38</f>
        <v>-108</v>
      </c>
      <c r="G39" s="25" t="s">
        <v>64</v>
      </c>
      <c r="I39" s="12">
        <v>221</v>
      </c>
      <c r="K39" s="25" t="s">
        <v>64</v>
      </c>
    </row>
    <row r="40" ht="12.75">
      <c r="I40" s="6"/>
    </row>
    <row r="41" spans="2:9" ht="12.75">
      <c r="B41" s="1" t="s">
        <v>43</v>
      </c>
      <c r="C41" s="1" t="s">
        <v>70</v>
      </c>
      <c r="I41" s="6"/>
    </row>
    <row r="42" spans="3:11" ht="12.75">
      <c r="C42" s="1" t="s">
        <v>67</v>
      </c>
      <c r="E42" s="12">
        <f>+I42-'[1]Consol Income-stat'!$I$41</f>
        <v>1433.9541099999806</v>
      </c>
      <c r="G42" s="25" t="s">
        <v>64</v>
      </c>
      <c r="I42" s="12">
        <f>+I35+I37+I39</f>
        <v>13633</v>
      </c>
      <c r="K42" s="25" t="s">
        <v>64</v>
      </c>
    </row>
    <row r="43" ht="12.75">
      <c r="I43" s="6"/>
    </row>
    <row r="44" spans="2:11" ht="12.75">
      <c r="B44" s="1" t="s">
        <v>45</v>
      </c>
      <c r="C44" s="1" t="s">
        <v>44</v>
      </c>
      <c r="E44" s="12">
        <f>+I44-'[1]Consol Income-stat'!$I$43</f>
        <v>-353</v>
      </c>
      <c r="G44" s="25" t="s">
        <v>64</v>
      </c>
      <c r="I44" s="12">
        <v>-2882</v>
      </c>
      <c r="K44" s="25" t="s">
        <v>64</v>
      </c>
    </row>
    <row r="45" ht="12.75">
      <c r="I45" s="6"/>
    </row>
    <row r="46" spans="2:9" ht="12.75">
      <c r="B46" s="1" t="s">
        <v>47</v>
      </c>
      <c r="C46" s="1" t="s">
        <v>71</v>
      </c>
      <c r="I46" s="6"/>
    </row>
    <row r="47" spans="3:11" ht="12.75">
      <c r="C47" s="1" t="s">
        <v>46</v>
      </c>
      <c r="E47" s="12">
        <f>+I47-'[1]Consol Income-stat'!$I$46</f>
        <v>1080.9541099999806</v>
      </c>
      <c r="G47" s="25" t="s">
        <v>64</v>
      </c>
      <c r="I47" s="12">
        <f>+I42+I44</f>
        <v>10751</v>
      </c>
      <c r="K47" s="25" t="s">
        <v>64</v>
      </c>
    </row>
    <row r="48" ht="12.75">
      <c r="I48" s="6"/>
    </row>
    <row r="49" spans="2:9" ht="12.75">
      <c r="B49" s="1" t="s">
        <v>72</v>
      </c>
      <c r="C49" s="1" t="s">
        <v>48</v>
      </c>
      <c r="I49" s="6"/>
    </row>
    <row r="50" spans="3:11" ht="12.75">
      <c r="C50" s="1" t="s">
        <v>49</v>
      </c>
      <c r="E50" s="12">
        <f>+E47</f>
        <v>1080.9541099999806</v>
      </c>
      <c r="G50" s="25" t="s">
        <v>64</v>
      </c>
      <c r="I50" s="12">
        <f>+I47</f>
        <v>10751</v>
      </c>
      <c r="K50" s="25" t="s">
        <v>64</v>
      </c>
    </row>
    <row r="51" ht="12.75">
      <c r="I51" s="6"/>
    </row>
    <row r="52" spans="1:9" ht="12.75">
      <c r="A52" s="3" t="s">
        <v>50</v>
      </c>
      <c r="B52" s="1" t="s">
        <v>28</v>
      </c>
      <c r="C52" s="1" t="s">
        <v>73</v>
      </c>
      <c r="I52" s="6"/>
    </row>
    <row r="53" spans="3:9" ht="12.75">
      <c r="C53" s="1" t="s">
        <v>51</v>
      </c>
      <c r="I53" s="6"/>
    </row>
    <row r="54" spans="3:9" ht="12.75">
      <c r="C54" s="1" t="s">
        <v>52</v>
      </c>
      <c r="I54" s="6"/>
    </row>
    <row r="55" spans="7:9" ht="12.75">
      <c r="G55" s="26"/>
      <c r="I55" s="6"/>
    </row>
    <row r="56" ht="12.75">
      <c r="C56" s="1" t="s">
        <v>99</v>
      </c>
    </row>
    <row r="57" ht="12.75">
      <c r="C57" s="1" t="s">
        <v>100</v>
      </c>
    </row>
    <row r="58" spans="3:11" ht="13.5" thickBot="1">
      <c r="C58" s="1" t="s">
        <v>101</v>
      </c>
      <c r="E58" s="30">
        <f>E50/78000*100</f>
        <v>1.3858386025640776</v>
      </c>
      <c r="G58" s="24" t="s">
        <v>64</v>
      </c>
      <c r="I58" s="30">
        <f>I50/70000*100</f>
        <v>15.35857142857143</v>
      </c>
      <c r="K58" s="23" t="s">
        <v>64</v>
      </c>
    </row>
    <row r="59" ht="13.5" thickTop="1">
      <c r="I59" s="6"/>
    </row>
    <row r="60" spans="3:11" ht="13.5" thickBot="1">
      <c r="C60" s="1" t="s">
        <v>53</v>
      </c>
      <c r="E60" s="24" t="s">
        <v>64</v>
      </c>
      <c r="G60" s="24" t="s">
        <v>64</v>
      </c>
      <c r="I60" s="24" t="s">
        <v>64</v>
      </c>
      <c r="K60" s="24" t="s">
        <v>64</v>
      </c>
    </row>
    <row r="61" ht="13.5" thickTop="1">
      <c r="I61" s="6"/>
    </row>
    <row r="62" ht="12.75">
      <c r="I62" s="6"/>
    </row>
    <row r="63" ht="12.75">
      <c r="I63" s="6"/>
    </row>
    <row r="65" ht="12.75">
      <c r="I65" s="6"/>
    </row>
    <row r="66" ht="12.75">
      <c r="I66" s="6"/>
    </row>
    <row r="67" ht="12.75">
      <c r="I67" s="6"/>
    </row>
  </sheetData>
  <mergeCells count="2">
    <mergeCell ref="E10:G10"/>
    <mergeCell ref="I10:K10"/>
  </mergeCells>
  <printOptions/>
  <pageMargins left="0.78" right="0.24" top="0.99" bottom="0.91" header="0.25" footer="0.5"/>
  <pageSetup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17.7109375" style="5" customWidth="1"/>
    <col min="3" max="3" width="3.00390625" style="1" customWidth="1"/>
    <col min="4" max="4" width="18.57421875" style="1" customWidth="1"/>
    <col min="5" max="16384" width="9.140625" style="1" customWidth="1"/>
  </cols>
  <sheetData>
    <row r="3" ht="12.75">
      <c r="A3" s="35" t="s">
        <v>93</v>
      </c>
    </row>
    <row r="6" spans="2:4" ht="15">
      <c r="B6" s="32" t="s">
        <v>91</v>
      </c>
      <c r="D6" s="33" t="s">
        <v>92</v>
      </c>
    </row>
    <row r="9" spans="2:5" ht="12.75">
      <c r="B9" s="5">
        <v>78000000</v>
      </c>
      <c r="D9" s="5">
        <f>66000000*12/12</f>
        <v>66000000</v>
      </c>
      <c r="E9" s="3" t="s">
        <v>94</v>
      </c>
    </row>
    <row r="10" spans="4:5" ht="12.75">
      <c r="D10" s="34">
        <f>12000000*4/12</f>
        <v>4000000</v>
      </c>
      <c r="E10" s="3" t="s">
        <v>95</v>
      </c>
    </row>
    <row r="11" ht="13.5" thickBot="1">
      <c r="D11" s="36">
        <f>+D9+D10</f>
        <v>70000000</v>
      </c>
    </row>
    <row r="12" ht="13.5" thickTop="1"/>
  </sheetData>
  <printOptions/>
  <pageMargins left="0.75" right="0.75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YAP</dc:creator>
  <cp:keywords/>
  <dc:description/>
  <cp:lastModifiedBy>Donna</cp:lastModifiedBy>
  <cp:lastPrinted>2002-05-29T03:13:24Z</cp:lastPrinted>
  <dcterms:created xsi:type="dcterms:W3CDTF">2001-11-14T15:14:34Z</dcterms:created>
  <dcterms:modified xsi:type="dcterms:W3CDTF">2002-05-29T03:15:00Z</dcterms:modified>
  <cp:category/>
  <cp:version/>
  <cp:contentType/>
  <cp:contentStatus/>
</cp:coreProperties>
</file>